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320" windowHeight="8130"/>
  </bookViews>
  <sheets>
    <sheet name="Predispitni poeni" sheetId="1" r:id="rId1"/>
  </sheets>
  <definedNames>
    <definedName name="_xlnm.Print_Area" localSheetId="0">'Predispitni poeni'!$A$2:$S$9</definedName>
  </definedNames>
  <calcPr calcId="125725"/>
</workbook>
</file>

<file path=xl/calcChain.xml><?xml version="1.0" encoding="utf-8"?>
<calcChain xmlns="http://schemas.openxmlformats.org/spreadsheetml/2006/main">
  <c r="I5" i="1"/>
  <c r="Q5"/>
  <c r="T5"/>
  <c r="U5"/>
  <c r="V5"/>
  <c r="W5"/>
  <c r="X5"/>
  <c r="I4"/>
  <c r="Q4"/>
  <c r="T4"/>
  <c r="U4"/>
  <c r="V4"/>
  <c r="W4"/>
  <c r="X4"/>
  <c r="I6"/>
  <c r="Q6"/>
  <c r="T6"/>
  <c r="U6"/>
  <c r="V6"/>
  <c r="W6"/>
  <c r="X6"/>
  <c r="I7"/>
  <c r="Q7"/>
  <c r="T7"/>
  <c r="U7"/>
  <c r="V7"/>
  <c r="W7"/>
  <c r="X7"/>
  <c r="I8"/>
  <c r="Q8"/>
  <c r="T8"/>
  <c r="U8"/>
  <c r="V8"/>
  <c r="W8"/>
  <c r="X8"/>
  <c r="I9"/>
  <c r="Q9"/>
  <c r="T9"/>
  <c r="U9"/>
  <c r="V9"/>
  <c r="W9"/>
  <c r="X9"/>
  <c r="I10"/>
  <c r="Q10"/>
  <c r="T10"/>
  <c r="U10"/>
  <c r="V10"/>
  <c r="W10"/>
  <c r="X10"/>
  <c r="I11"/>
  <c r="Q11"/>
  <c r="T11"/>
  <c r="U11"/>
  <c r="V11"/>
  <c r="W11"/>
  <c r="X11"/>
  <c r="I12"/>
  <c r="Q12"/>
  <c r="T12"/>
  <c r="U12"/>
  <c r="V12"/>
  <c r="W12"/>
  <c r="X12"/>
  <c r="I13"/>
  <c r="Q13"/>
  <c r="T13"/>
  <c r="U13"/>
  <c r="V13"/>
  <c r="W13"/>
  <c r="X13"/>
  <c r="I14"/>
  <c r="Q14"/>
  <c r="T14"/>
  <c r="U14"/>
  <c r="V14"/>
  <c r="W14"/>
  <c r="X14"/>
  <c r="I15"/>
  <c r="Q15"/>
  <c r="T15"/>
  <c r="U15"/>
  <c r="V15"/>
  <c r="W15"/>
  <c r="X15"/>
  <c r="I16"/>
  <c r="Q16"/>
  <c r="T16"/>
  <c r="U16"/>
  <c r="V16"/>
  <c r="W16"/>
  <c r="X16"/>
  <c r="I17"/>
  <c r="Q17"/>
  <c r="T17"/>
  <c r="U17"/>
  <c r="V17"/>
  <c r="W17"/>
  <c r="X17"/>
  <c r="I18"/>
  <c r="Q18"/>
  <c r="T18"/>
  <c r="U18"/>
  <c r="V18"/>
  <c r="W18"/>
  <c r="X18"/>
  <c r="I19"/>
  <c r="Q19"/>
  <c r="T19"/>
  <c r="U19"/>
  <c r="V19"/>
  <c r="W19"/>
  <c r="X19"/>
  <c r="I20"/>
  <c r="Q20"/>
  <c r="T20"/>
  <c r="U20"/>
  <c r="V20"/>
  <c r="W20"/>
  <c r="X20"/>
  <c r="I21"/>
  <c r="Q21"/>
  <c r="T21"/>
  <c r="U21"/>
  <c r="V21"/>
  <c r="W21"/>
  <c r="X21"/>
  <c r="I22"/>
  <c r="Q22"/>
  <c r="T22"/>
  <c r="U22"/>
  <c r="V22"/>
  <c r="W22"/>
  <c r="X22"/>
  <c r="R5" l="1"/>
  <c r="S5" s="1"/>
  <c r="R22"/>
  <c r="S22" s="1"/>
  <c r="R21"/>
  <c r="S21" s="1"/>
  <c r="R20"/>
  <c r="S20" s="1"/>
  <c r="R6"/>
  <c r="S6" s="1"/>
  <c r="R16"/>
  <c r="S16" s="1"/>
  <c r="R14"/>
  <c r="S14" s="1"/>
  <c r="R13"/>
  <c r="S13" s="1"/>
  <c r="R9"/>
  <c r="S9" s="1"/>
  <c r="R10"/>
  <c r="S10" s="1"/>
  <c r="R15"/>
  <c r="S15" s="1"/>
  <c r="R11"/>
  <c r="S11" s="1"/>
  <c r="R8"/>
  <c r="S8" s="1"/>
  <c r="R7"/>
  <c r="S7" s="1"/>
  <c r="R4"/>
  <c r="S4" s="1"/>
  <c r="R12"/>
  <c r="S12" s="1"/>
  <c r="R19"/>
  <c r="S19" s="1"/>
  <c r="R18"/>
  <c r="S18" s="1"/>
  <c r="R17"/>
  <c r="S17" s="1"/>
</calcChain>
</file>

<file path=xl/sharedStrings.xml><?xml version="1.0" encoding="utf-8"?>
<sst xmlns="http://schemas.openxmlformats.org/spreadsheetml/2006/main" count="26" uniqueCount="17">
  <si>
    <t>Р. Бр.</t>
  </si>
  <si>
    <t>Број Индекса</t>
  </si>
  <si>
    <t>К1</t>
  </si>
  <si>
    <t>ПИ</t>
  </si>
  <si>
    <t>УПИ</t>
  </si>
  <si>
    <t>УПС</t>
  </si>
  <si>
    <t>О</t>
  </si>
  <si>
    <t>Укупно поена</t>
  </si>
  <si>
    <t>П</t>
  </si>
  <si>
    <t>В</t>
  </si>
  <si>
    <t>УИ</t>
  </si>
  <si>
    <t>К</t>
  </si>
  <si>
    <t>С</t>
  </si>
  <si>
    <t>И</t>
  </si>
  <si>
    <t>Методологија</t>
  </si>
  <si>
    <t>Просечно поена</t>
  </si>
  <si>
    <t>Информатика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</si>
</sst>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FF0000"/>
      <name val="Cambria"/>
      <family val="1"/>
      <scheme val="major"/>
    </font>
    <font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tabSelected="1" zoomScale="90" zoomScaleNormal="90" workbookViewId="0">
      <pane ySplit="3" topLeftCell="A4" activePane="bottomLeft" state="frozen"/>
      <selection pane="bottomLeft" activeCell="C1" sqref="C1:C1048576"/>
    </sheetView>
  </sheetViews>
  <sheetFormatPr defaultRowHeight="14.25"/>
  <cols>
    <col min="1" max="1" width="9.140625" style="2"/>
    <col min="2" max="2" width="10.28515625" style="1" customWidth="1"/>
    <col min="3" max="8" width="5.5703125" style="1" customWidth="1"/>
    <col min="9" max="9" width="9" style="1" bestFit="1" customWidth="1"/>
    <col min="10" max="10" width="4.42578125" style="1" customWidth="1"/>
    <col min="11" max="11" width="5.42578125" style="1" customWidth="1"/>
    <col min="12" max="12" width="7.7109375" style="48" customWidth="1"/>
    <col min="13" max="16" width="5.42578125" style="1" customWidth="1"/>
    <col min="17" max="17" width="9" style="2" bestFit="1" customWidth="1"/>
    <col min="18" max="18" width="21.42578125" style="35" customWidth="1"/>
    <col min="19" max="19" width="9" style="1" bestFit="1" customWidth="1"/>
    <col min="20" max="16384" width="9.140625" style="1"/>
  </cols>
  <sheetData>
    <row r="1" spans="1:41" ht="30" customHeight="1" thickBo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44"/>
      <c r="M1" s="20"/>
      <c r="N1" s="20"/>
      <c r="O1" s="20"/>
      <c r="P1" s="20"/>
      <c r="Q1" s="19"/>
      <c r="R1" s="33"/>
      <c r="S1" s="20"/>
      <c r="T1" s="25"/>
      <c r="U1" s="26"/>
      <c r="V1" s="26"/>
      <c r="W1" s="26"/>
      <c r="X1" s="26"/>
    </row>
    <row r="2" spans="1:41" ht="34.5" customHeight="1" thickBot="1">
      <c r="A2" s="12"/>
      <c r="B2" s="7"/>
      <c r="C2" s="52" t="s">
        <v>14</v>
      </c>
      <c r="D2" s="55"/>
      <c r="E2" s="55"/>
      <c r="F2" s="55"/>
      <c r="G2" s="55"/>
      <c r="H2" s="55"/>
      <c r="I2" s="56"/>
      <c r="J2" s="8"/>
      <c r="K2" s="52" t="s">
        <v>16</v>
      </c>
      <c r="L2" s="53"/>
      <c r="M2" s="53"/>
      <c r="N2" s="53"/>
      <c r="O2" s="53"/>
      <c r="P2" s="53"/>
      <c r="Q2" s="54"/>
      <c r="R2" s="38"/>
      <c r="S2" s="39"/>
      <c r="T2" s="57" t="s">
        <v>15</v>
      </c>
      <c r="U2" s="58"/>
      <c r="V2" s="58"/>
      <c r="W2" s="58"/>
      <c r="X2" s="59"/>
      <c r="Y2" s="3"/>
    </row>
    <row r="3" spans="1:41" ht="29.25" thickBot="1">
      <c r="A3" s="13" t="s">
        <v>0</v>
      </c>
      <c r="B3" s="14" t="s">
        <v>1</v>
      </c>
      <c r="C3" s="9" t="s">
        <v>8</v>
      </c>
      <c r="D3" s="10" t="s">
        <v>9</v>
      </c>
      <c r="E3" s="10" t="s">
        <v>2</v>
      </c>
      <c r="F3" s="10" t="s">
        <v>12</v>
      </c>
      <c r="G3" s="10" t="s">
        <v>3</v>
      </c>
      <c r="H3" s="10" t="s">
        <v>10</v>
      </c>
      <c r="I3" s="11" t="s">
        <v>4</v>
      </c>
      <c r="J3" s="15"/>
      <c r="K3" s="9" t="s">
        <v>8</v>
      </c>
      <c r="L3" s="45" t="s">
        <v>9</v>
      </c>
      <c r="M3" s="10" t="s">
        <v>2</v>
      </c>
      <c r="N3" s="10" t="s">
        <v>12</v>
      </c>
      <c r="O3" s="10" t="s">
        <v>3</v>
      </c>
      <c r="P3" s="10" t="s">
        <v>10</v>
      </c>
      <c r="Q3" s="11" t="s">
        <v>5</v>
      </c>
      <c r="R3" s="40" t="s">
        <v>7</v>
      </c>
      <c r="S3" s="41" t="s">
        <v>6</v>
      </c>
      <c r="T3" s="27" t="s">
        <v>8</v>
      </c>
      <c r="U3" s="28" t="s">
        <v>9</v>
      </c>
      <c r="V3" s="28" t="s">
        <v>11</v>
      </c>
      <c r="W3" s="28" t="s">
        <v>12</v>
      </c>
      <c r="X3" s="29" t="s">
        <v>13</v>
      </c>
      <c r="Y3" s="3"/>
    </row>
    <row r="4" spans="1:41" ht="15.75" thickBot="1">
      <c r="A4" s="43">
        <v>1</v>
      </c>
      <c r="B4" s="42">
        <v>646</v>
      </c>
      <c r="C4" s="36">
        <v>10</v>
      </c>
      <c r="D4" s="16">
        <v>18</v>
      </c>
      <c r="E4" s="17">
        <v>17</v>
      </c>
      <c r="F4" s="16">
        <v>18</v>
      </c>
      <c r="G4" s="16"/>
      <c r="H4" s="16"/>
      <c r="I4" s="32">
        <f t="shared" ref="I4:I9" si="0">SUM(C4:H4)</f>
        <v>63</v>
      </c>
      <c r="J4" s="23"/>
      <c r="K4" s="36">
        <v>4</v>
      </c>
      <c r="L4" s="46">
        <v>11</v>
      </c>
      <c r="M4" s="16">
        <v>13</v>
      </c>
      <c r="N4" s="16">
        <v>19</v>
      </c>
      <c r="O4" s="18"/>
      <c r="P4" s="18"/>
      <c r="Q4" s="32">
        <f t="shared" ref="Q4:Q9" si="1">SUM(K4:P4)</f>
        <v>47</v>
      </c>
      <c r="R4" s="49" t="str">
        <f t="shared" ref="R4:R9" si="2">IF(AND(I4&gt;=51,Q4&gt;=51),AVERAGE(I4,Q4),"Није положио(ла)")</f>
        <v>Није положио(ла)</v>
      </c>
      <c r="S4" s="37">
        <f t="shared" ref="S4:S9" si="3">IF(AND(R4&lt;=100,R4&gt;=91),10,IF(AND(R4&lt;91,R4&gt;=81),9,IF(AND(R4&lt;81,R4&gt;=71),8,IF(AND(R4&lt;71,R4&gt;=61),7,IF(AND(R4&lt;61,R4&gt;=51),6,5)))))</f>
        <v>5</v>
      </c>
      <c r="T4" s="30">
        <f t="shared" ref="T4:T9" si="4">(C4+K4)/2</f>
        <v>7</v>
      </c>
      <c r="U4" s="6">
        <f t="shared" ref="U4:U9" si="5">(D4+L4)/2</f>
        <v>14.5</v>
      </c>
      <c r="V4" s="6">
        <f t="shared" ref="V4:V9" si="6">(E4+M4)/2</f>
        <v>15</v>
      </c>
      <c r="W4" s="6">
        <f t="shared" ref="W4:W9" si="7">(F4+N4)/2</f>
        <v>18.5</v>
      </c>
      <c r="X4" s="31">
        <f t="shared" ref="X4:X9" si="8">(G4+H4+O4+P4)/2</f>
        <v>0</v>
      </c>
      <c r="Y4" s="3"/>
    </row>
    <row r="5" spans="1:41" ht="15.75" thickBot="1">
      <c r="A5" s="43">
        <v>2</v>
      </c>
      <c r="B5" s="42">
        <v>830</v>
      </c>
      <c r="C5" s="36">
        <v>10</v>
      </c>
      <c r="D5" s="16">
        <v>20</v>
      </c>
      <c r="E5" s="17">
        <v>12</v>
      </c>
      <c r="F5" s="16">
        <v>17</v>
      </c>
      <c r="G5" s="16"/>
      <c r="H5" s="16"/>
      <c r="I5" s="32">
        <f t="shared" si="0"/>
        <v>59</v>
      </c>
      <c r="J5" s="23"/>
      <c r="K5" s="36">
        <v>6</v>
      </c>
      <c r="L5" s="46">
        <v>17</v>
      </c>
      <c r="M5" s="16">
        <v>14</v>
      </c>
      <c r="N5" s="16">
        <v>17</v>
      </c>
      <c r="O5" s="18"/>
      <c r="P5" s="18"/>
      <c r="Q5" s="32">
        <f t="shared" si="1"/>
        <v>54</v>
      </c>
      <c r="R5" s="49">
        <f t="shared" si="2"/>
        <v>56.5</v>
      </c>
      <c r="S5" s="37">
        <f t="shared" si="3"/>
        <v>6</v>
      </c>
      <c r="T5" s="30">
        <f t="shared" si="4"/>
        <v>8</v>
      </c>
      <c r="U5" s="6">
        <f t="shared" si="5"/>
        <v>18.5</v>
      </c>
      <c r="V5" s="6">
        <f t="shared" si="6"/>
        <v>13</v>
      </c>
      <c r="W5" s="6">
        <f t="shared" si="7"/>
        <v>17</v>
      </c>
      <c r="X5" s="31">
        <f t="shared" si="8"/>
        <v>0</v>
      </c>
      <c r="Y5" s="3"/>
    </row>
    <row r="6" spans="1:41" ht="15.75" thickBot="1">
      <c r="A6" s="43">
        <v>3</v>
      </c>
      <c r="B6" s="42">
        <v>860</v>
      </c>
      <c r="C6" s="36"/>
      <c r="D6" s="16"/>
      <c r="E6" s="17"/>
      <c r="F6" s="16"/>
      <c r="G6" s="16"/>
      <c r="H6" s="16"/>
      <c r="I6" s="32">
        <f t="shared" si="0"/>
        <v>0</v>
      </c>
      <c r="J6" s="23"/>
      <c r="K6" s="36"/>
      <c r="L6" s="46"/>
      <c r="M6" s="16"/>
      <c r="N6" s="16"/>
      <c r="O6" s="18"/>
      <c r="P6" s="18"/>
      <c r="Q6" s="32">
        <f t="shared" si="1"/>
        <v>0</v>
      </c>
      <c r="R6" s="49" t="str">
        <f t="shared" si="2"/>
        <v>Није положио(ла)</v>
      </c>
      <c r="S6" s="37">
        <f t="shared" si="3"/>
        <v>5</v>
      </c>
      <c r="T6" s="30">
        <f t="shared" si="4"/>
        <v>0</v>
      </c>
      <c r="U6" s="6">
        <f t="shared" si="5"/>
        <v>0</v>
      </c>
      <c r="V6" s="6">
        <f t="shared" si="6"/>
        <v>0</v>
      </c>
      <c r="W6" s="6">
        <f t="shared" si="7"/>
        <v>0</v>
      </c>
      <c r="X6" s="31">
        <f t="shared" si="8"/>
        <v>0</v>
      </c>
      <c r="Y6" s="3"/>
    </row>
    <row r="7" spans="1:41" ht="15.75" thickBot="1">
      <c r="A7" s="43">
        <v>4</v>
      </c>
      <c r="B7" s="42">
        <v>1327</v>
      </c>
      <c r="C7" s="36">
        <v>10</v>
      </c>
      <c r="D7" s="16">
        <v>20</v>
      </c>
      <c r="E7" s="17">
        <v>16</v>
      </c>
      <c r="F7" s="16">
        <v>18</v>
      </c>
      <c r="G7" s="16"/>
      <c r="H7" s="16"/>
      <c r="I7" s="32">
        <f t="shared" si="0"/>
        <v>64</v>
      </c>
      <c r="J7" s="23"/>
      <c r="K7" s="36">
        <v>5</v>
      </c>
      <c r="L7" s="46">
        <v>17</v>
      </c>
      <c r="M7" s="16">
        <v>16</v>
      </c>
      <c r="N7" s="16">
        <v>18</v>
      </c>
      <c r="O7" s="18"/>
      <c r="P7" s="18"/>
      <c r="Q7" s="32">
        <f t="shared" si="1"/>
        <v>56</v>
      </c>
      <c r="R7" s="49">
        <f t="shared" si="2"/>
        <v>60</v>
      </c>
      <c r="S7" s="37">
        <f t="shared" si="3"/>
        <v>6</v>
      </c>
      <c r="T7" s="30">
        <f t="shared" si="4"/>
        <v>7.5</v>
      </c>
      <c r="U7" s="6">
        <f t="shared" si="5"/>
        <v>18.5</v>
      </c>
      <c r="V7" s="6">
        <f t="shared" si="6"/>
        <v>16</v>
      </c>
      <c r="W7" s="6">
        <f t="shared" si="7"/>
        <v>18</v>
      </c>
      <c r="X7" s="31">
        <f t="shared" si="8"/>
        <v>0</v>
      </c>
      <c r="Y7" s="22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5.75" thickBot="1">
      <c r="A8" s="43">
        <v>5</v>
      </c>
      <c r="B8" s="42">
        <v>1344</v>
      </c>
      <c r="C8" s="36">
        <v>10</v>
      </c>
      <c r="D8" s="16">
        <v>20</v>
      </c>
      <c r="E8" s="17"/>
      <c r="F8" s="16">
        <v>18</v>
      </c>
      <c r="G8" s="16"/>
      <c r="H8" s="16"/>
      <c r="I8" s="32">
        <f t="shared" si="0"/>
        <v>48</v>
      </c>
      <c r="J8" s="23"/>
      <c r="K8" s="36">
        <v>10</v>
      </c>
      <c r="L8" s="46">
        <v>11</v>
      </c>
      <c r="M8" s="16"/>
      <c r="N8" s="16">
        <v>20</v>
      </c>
      <c r="O8" s="18"/>
      <c r="P8" s="18"/>
      <c r="Q8" s="32">
        <f t="shared" si="1"/>
        <v>41</v>
      </c>
      <c r="R8" s="49" t="str">
        <f t="shared" si="2"/>
        <v>Није положио(ла)</v>
      </c>
      <c r="S8" s="37">
        <f t="shared" si="3"/>
        <v>5</v>
      </c>
      <c r="T8" s="30">
        <f t="shared" si="4"/>
        <v>10</v>
      </c>
      <c r="U8" s="6">
        <f t="shared" si="5"/>
        <v>15.5</v>
      </c>
      <c r="V8" s="6">
        <f t="shared" si="6"/>
        <v>0</v>
      </c>
      <c r="W8" s="6">
        <f t="shared" si="7"/>
        <v>19</v>
      </c>
      <c r="X8" s="31">
        <f t="shared" si="8"/>
        <v>0</v>
      </c>
      <c r="Y8" s="22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ht="15.75" thickBot="1">
      <c r="A9" s="43">
        <v>6</v>
      </c>
      <c r="B9" s="42">
        <v>1345</v>
      </c>
      <c r="C9" s="36">
        <v>2</v>
      </c>
      <c r="D9" s="16">
        <v>18</v>
      </c>
      <c r="E9" s="17"/>
      <c r="F9" s="16"/>
      <c r="G9" s="16"/>
      <c r="H9" s="16"/>
      <c r="I9" s="32">
        <f t="shared" si="0"/>
        <v>20</v>
      </c>
      <c r="J9" s="23"/>
      <c r="K9" s="36">
        <v>10</v>
      </c>
      <c r="L9" s="46">
        <v>16</v>
      </c>
      <c r="M9" s="16">
        <v>16</v>
      </c>
      <c r="N9" s="16">
        <v>15</v>
      </c>
      <c r="O9" s="18"/>
      <c r="P9" s="18"/>
      <c r="Q9" s="32">
        <f t="shared" si="1"/>
        <v>57</v>
      </c>
      <c r="R9" s="49" t="str">
        <f t="shared" si="2"/>
        <v>Није положио(ла)</v>
      </c>
      <c r="S9" s="37">
        <f t="shared" si="3"/>
        <v>5</v>
      </c>
      <c r="T9" s="30">
        <f t="shared" si="4"/>
        <v>6</v>
      </c>
      <c r="U9" s="6">
        <f t="shared" si="5"/>
        <v>17</v>
      </c>
      <c r="V9" s="6">
        <f t="shared" si="6"/>
        <v>8</v>
      </c>
      <c r="W9" s="6">
        <f t="shared" si="7"/>
        <v>7.5</v>
      </c>
      <c r="X9" s="31">
        <f t="shared" si="8"/>
        <v>0</v>
      </c>
      <c r="Y9" s="22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5.75" thickBot="1">
      <c r="A10" s="43">
        <v>7</v>
      </c>
      <c r="B10" s="42">
        <v>1468</v>
      </c>
      <c r="C10" s="30">
        <v>10</v>
      </c>
      <c r="D10" s="6">
        <v>20</v>
      </c>
      <c r="E10" s="6">
        <v>16</v>
      </c>
      <c r="F10" s="6">
        <v>18</v>
      </c>
      <c r="G10" s="6"/>
      <c r="H10" s="6"/>
      <c r="I10" s="32">
        <f t="shared" ref="I10:I18" si="9">SUM(C10:H10)</f>
        <v>64</v>
      </c>
      <c r="J10" s="24"/>
      <c r="K10" s="30">
        <v>4</v>
      </c>
      <c r="L10" s="46">
        <v>13</v>
      </c>
      <c r="M10" s="6">
        <v>16</v>
      </c>
      <c r="N10" s="6">
        <v>15</v>
      </c>
      <c r="O10" s="6">
        <v>21</v>
      </c>
      <c r="P10" s="6"/>
      <c r="Q10" s="32">
        <f t="shared" ref="Q10:Q12" si="10">SUM(K10:P10)</f>
        <v>69</v>
      </c>
      <c r="R10" s="49">
        <f t="shared" ref="R10:R18" si="11">IF(AND(I10&gt;=51,Q10&gt;=51),AVERAGE(I10,Q10),"Није положио(ла)")</f>
        <v>66.5</v>
      </c>
      <c r="S10" s="37">
        <f t="shared" ref="S10:S18" si="12">IF(AND(R10&lt;=100,R10&gt;=91),10,IF(AND(R10&lt;91,R10&gt;=81),9,IF(AND(R10&lt;81,R10&gt;=71),8,IF(AND(R10&lt;71,R10&gt;=61),7,IF(AND(R10&lt;61,R10&gt;=51),6,5)))))</f>
        <v>7</v>
      </c>
      <c r="T10" s="30">
        <f t="shared" ref="T10:T18" si="13">(C10+K10)/2</f>
        <v>7</v>
      </c>
      <c r="U10" s="6">
        <f t="shared" ref="U10:U18" si="14">(D10+L10)/2</f>
        <v>16.5</v>
      </c>
      <c r="V10" s="6">
        <f t="shared" ref="V10:V18" si="15">(E10+M10)/2</f>
        <v>16</v>
      </c>
      <c r="W10" s="6">
        <f t="shared" ref="W10:W18" si="16">(F10+N10)/2</f>
        <v>16.5</v>
      </c>
      <c r="X10" s="31">
        <f t="shared" ref="X10:X18" si="17">(G10+H10+O10+P10)/2</f>
        <v>10.5</v>
      </c>
      <c r="Y10" s="3"/>
    </row>
    <row r="11" spans="1:41" ht="15.75" thickBot="1">
      <c r="A11" s="43">
        <v>8</v>
      </c>
      <c r="B11" s="42">
        <v>1576</v>
      </c>
      <c r="C11" s="30">
        <v>10</v>
      </c>
      <c r="D11" s="6">
        <v>19</v>
      </c>
      <c r="E11" s="6">
        <v>16</v>
      </c>
      <c r="F11" s="6">
        <v>18</v>
      </c>
      <c r="G11" s="6"/>
      <c r="H11" s="6"/>
      <c r="I11" s="32">
        <f t="shared" si="9"/>
        <v>63</v>
      </c>
      <c r="J11" s="24"/>
      <c r="K11" s="30">
        <v>7</v>
      </c>
      <c r="L11" s="46">
        <v>17</v>
      </c>
      <c r="M11" s="6">
        <v>10</v>
      </c>
      <c r="N11" s="6"/>
      <c r="O11" s="50"/>
      <c r="P11" s="6"/>
      <c r="Q11" s="32">
        <f t="shared" si="10"/>
        <v>34</v>
      </c>
      <c r="R11" s="49" t="str">
        <f t="shared" si="11"/>
        <v>Није положио(ла)</v>
      </c>
      <c r="S11" s="37">
        <f t="shared" si="12"/>
        <v>5</v>
      </c>
      <c r="T11" s="30">
        <f t="shared" si="13"/>
        <v>8.5</v>
      </c>
      <c r="U11" s="6">
        <f t="shared" si="14"/>
        <v>18</v>
      </c>
      <c r="V11" s="6">
        <f t="shared" si="15"/>
        <v>13</v>
      </c>
      <c r="W11" s="6">
        <f t="shared" si="16"/>
        <v>9</v>
      </c>
      <c r="X11" s="31">
        <f t="shared" si="17"/>
        <v>0</v>
      </c>
      <c r="Y11" s="3"/>
    </row>
    <row r="12" spans="1:41" ht="15.75" thickBot="1">
      <c r="A12" s="43">
        <v>9</v>
      </c>
      <c r="B12" s="42">
        <v>1581</v>
      </c>
      <c r="C12" s="30">
        <v>10</v>
      </c>
      <c r="D12" s="6">
        <v>20</v>
      </c>
      <c r="E12" s="6">
        <v>15</v>
      </c>
      <c r="F12" s="6">
        <v>16</v>
      </c>
      <c r="G12" s="6"/>
      <c r="H12" s="6"/>
      <c r="I12" s="32">
        <f t="shared" si="9"/>
        <v>61</v>
      </c>
      <c r="J12" s="24"/>
      <c r="K12" s="30">
        <v>5</v>
      </c>
      <c r="L12" s="46">
        <v>11</v>
      </c>
      <c r="M12" s="6">
        <v>0.8</v>
      </c>
      <c r="N12" s="6">
        <v>19</v>
      </c>
      <c r="O12" s="51">
        <v>20</v>
      </c>
      <c r="P12" s="6"/>
      <c r="Q12" s="32">
        <f t="shared" si="10"/>
        <v>55.8</v>
      </c>
      <c r="R12" s="49">
        <f t="shared" si="11"/>
        <v>58.4</v>
      </c>
      <c r="S12" s="37">
        <f t="shared" si="12"/>
        <v>6</v>
      </c>
      <c r="T12" s="30">
        <f t="shared" si="13"/>
        <v>7.5</v>
      </c>
      <c r="U12" s="6">
        <f t="shared" si="14"/>
        <v>15.5</v>
      </c>
      <c r="V12" s="6">
        <f t="shared" si="15"/>
        <v>7.9</v>
      </c>
      <c r="W12" s="6">
        <f t="shared" si="16"/>
        <v>17.5</v>
      </c>
      <c r="X12" s="31">
        <f t="shared" si="17"/>
        <v>10</v>
      </c>
      <c r="Y12" s="3"/>
    </row>
    <row r="13" spans="1:41" ht="15.75" thickBot="1">
      <c r="A13" s="43">
        <v>10</v>
      </c>
      <c r="B13" s="42">
        <v>1601</v>
      </c>
      <c r="C13" s="30">
        <v>10</v>
      </c>
      <c r="D13" s="6">
        <v>18</v>
      </c>
      <c r="E13" s="6"/>
      <c r="F13" s="6">
        <v>20</v>
      </c>
      <c r="G13" s="6"/>
      <c r="H13" s="6"/>
      <c r="I13" s="32">
        <f t="shared" si="9"/>
        <v>48</v>
      </c>
      <c r="J13" s="24"/>
      <c r="K13" s="30">
        <v>4</v>
      </c>
      <c r="L13" s="46">
        <v>15</v>
      </c>
      <c r="M13" s="6">
        <v>9</v>
      </c>
      <c r="N13" s="6">
        <v>19</v>
      </c>
      <c r="O13" s="50"/>
      <c r="P13" s="6"/>
      <c r="Q13" s="32">
        <f t="shared" ref="Q13:Q20" si="18">SUM(K13:P13)</f>
        <v>47</v>
      </c>
      <c r="R13" s="49" t="str">
        <f t="shared" si="11"/>
        <v>Није положио(ла)</v>
      </c>
      <c r="S13" s="37">
        <f t="shared" si="12"/>
        <v>5</v>
      </c>
      <c r="T13" s="30">
        <f t="shared" si="13"/>
        <v>7</v>
      </c>
      <c r="U13" s="6">
        <f t="shared" si="14"/>
        <v>16.5</v>
      </c>
      <c r="V13" s="6">
        <f t="shared" si="15"/>
        <v>4.5</v>
      </c>
      <c r="W13" s="6">
        <f t="shared" si="16"/>
        <v>19.5</v>
      </c>
      <c r="X13" s="31">
        <f t="shared" si="17"/>
        <v>0</v>
      </c>
      <c r="Y13" s="3"/>
    </row>
    <row r="14" spans="1:41" ht="15.75" thickBot="1">
      <c r="A14" s="43">
        <v>11</v>
      </c>
      <c r="B14" s="42">
        <v>1623</v>
      </c>
      <c r="C14" s="30">
        <v>10</v>
      </c>
      <c r="D14" s="6">
        <v>19</v>
      </c>
      <c r="E14" s="6">
        <v>13</v>
      </c>
      <c r="F14" s="6">
        <v>16</v>
      </c>
      <c r="G14" s="6"/>
      <c r="H14" s="6"/>
      <c r="I14" s="32">
        <f t="shared" si="9"/>
        <v>58</v>
      </c>
      <c r="J14" s="24"/>
      <c r="K14" s="30">
        <v>2</v>
      </c>
      <c r="L14" s="46">
        <v>17</v>
      </c>
      <c r="M14" s="6">
        <v>8</v>
      </c>
      <c r="N14" s="6">
        <v>13</v>
      </c>
      <c r="O14" s="50"/>
      <c r="P14" s="6"/>
      <c r="Q14" s="32">
        <f t="shared" si="18"/>
        <v>40</v>
      </c>
      <c r="R14" s="49" t="str">
        <f t="shared" si="11"/>
        <v>Није положио(ла)</v>
      </c>
      <c r="S14" s="37">
        <f t="shared" si="12"/>
        <v>5</v>
      </c>
      <c r="T14" s="30">
        <f t="shared" si="13"/>
        <v>6</v>
      </c>
      <c r="U14" s="6">
        <f t="shared" si="14"/>
        <v>18</v>
      </c>
      <c r="V14" s="6">
        <f t="shared" si="15"/>
        <v>10.5</v>
      </c>
      <c r="W14" s="6">
        <f t="shared" si="16"/>
        <v>14.5</v>
      </c>
      <c r="X14" s="31">
        <f t="shared" si="17"/>
        <v>0</v>
      </c>
      <c r="Y14" s="3"/>
    </row>
    <row r="15" spans="1:41" ht="15.75" thickBot="1">
      <c r="A15" s="43">
        <v>12</v>
      </c>
      <c r="B15" s="42">
        <v>1627</v>
      </c>
      <c r="C15" s="30">
        <v>10</v>
      </c>
      <c r="D15" s="6">
        <v>17</v>
      </c>
      <c r="E15" s="6"/>
      <c r="F15" s="6"/>
      <c r="G15" s="6"/>
      <c r="H15" s="6"/>
      <c r="I15" s="32">
        <f t="shared" si="9"/>
        <v>27</v>
      </c>
      <c r="J15" s="24"/>
      <c r="K15" s="30"/>
      <c r="L15" s="46"/>
      <c r="M15" s="6"/>
      <c r="N15" s="6"/>
      <c r="O15" s="50"/>
      <c r="P15" s="6"/>
      <c r="Q15" s="32">
        <f t="shared" si="18"/>
        <v>0</v>
      </c>
      <c r="R15" s="49" t="str">
        <f t="shared" si="11"/>
        <v>Није положио(ла)</v>
      </c>
      <c r="S15" s="37">
        <f t="shared" si="12"/>
        <v>5</v>
      </c>
      <c r="T15" s="30">
        <f t="shared" si="13"/>
        <v>5</v>
      </c>
      <c r="U15" s="6">
        <f t="shared" si="14"/>
        <v>8.5</v>
      </c>
      <c r="V15" s="6">
        <f t="shared" si="15"/>
        <v>0</v>
      </c>
      <c r="W15" s="6">
        <f t="shared" si="16"/>
        <v>0</v>
      </c>
      <c r="X15" s="31">
        <f t="shared" si="17"/>
        <v>0</v>
      </c>
      <c r="Y15" s="3"/>
    </row>
    <row r="16" spans="1:41" ht="15.75" thickBot="1">
      <c r="A16" s="43">
        <v>13</v>
      </c>
      <c r="B16" s="42">
        <v>1634</v>
      </c>
      <c r="C16" s="30">
        <v>10</v>
      </c>
      <c r="D16" s="6">
        <v>20</v>
      </c>
      <c r="E16" s="6">
        <v>19</v>
      </c>
      <c r="F16" s="6">
        <v>19</v>
      </c>
      <c r="G16" s="6"/>
      <c r="H16" s="6"/>
      <c r="I16" s="32">
        <f t="shared" si="9"/>
        <v>68</v>
      </c>
      <c r="J16" s="24"/>
      <c r="K16" s="30">
        <v>5</v>
      </c>
      <c r="L16" s="46">
        <v>18</v>
      </c>
      <c r="M16" s="6">
        <v>6</v>
      </c>
      <c r="N16" s="6">
        <v>15</v>
      </c>
      <c r="O16" s="51">
        <v>24</v>
      </c>
      <c r="P16" s="6"/>
      <c r="Q16" s="32">
        <f t="shared" si="18"/>
        <v>68</v>
      </c>
      <c r="R16" s="49">
        <f t="shared" si="11"/>
        <v>68</v>
      </c>
      <c r="S16" s="37">
        <f t="shared" si="12"/>
        <v>7</v>
      </c>
      <c r="T16" s="30">
        <f t="shared" si="13"/>
        <v>7.5</v>
      </c>
      <c r="U16" s="6">
        <f t="shared" si="14"/>
        <v>19</v>
      </c>
      <c r="V16" s="6">
        <f t="shared" si="15"/>
        <v>12.5</v>
      </c>
      <c r="W16" s="6">
        <f t="shared" si="16"/>
        <v>17</v>
      </c>
      <c r="X16" s="31">
        <f t="shared" si="17"/>
        <v>12</v>
      </c>
      <c r="Y16" s="3"/>
    </row>
    <row r="17" spans="1:25" ht="15.75" thickBot="1">
      <c r="A17" s="43">
        <v>14</v>
      </c>
      <c r="B17" s="42">
        <v>1635</v>
      </c>
      <c r="C17" s="30">
        <v>10</v>
      </c>
      <c r="D17" s="6">
        <v>17</v>
      </c>
      <c r="E17" s="6"/>
      <c r="F17" s="6"/>
      <c r="G17" s="6"/>
      <c r="H17" s="6"/>
      <c r="I17" s="32">
        <f t="shared" si="9"/>
        <v>27</v>
      </c>
      <c r="J17" s="24"/>
      <c r="K17" s="30">
        <v>1</v>
      </c>
      <c r="L17" s="46"/>
      <c r="M17" s="6">
        <v>1.3</v>
      </c>
      <c r="N17" s="6">
        <v>18</v>
      </c>
      <c r="O17" s="50"/>
      <c r="P17" s="6"/>
      <c r="Q17" s="32">
        <f t="shared" si="18"/>
        <v>20.3</v>
      </c>
      <c r="R17" s="49" t="str">
        <f t="shared" si="11"/>
        <v>Није положио(ла)</v>
      </c>
      <c r="S17" s="37">
        <f t="shared" si="12"/>
        <v>5</v>
      </c>
      <c r="T17" s="30">
        <f t="shared" si="13"/>
        <v>5.5</v>
      </c>
      <c r="U17" s="6">
        <f t="shared" si="14"/>
        <v>8.5</v>
      </c>
      <c r="V17" s="6">
        <f t="shared" si="15"/>
        <v>0.65</v>
      </c>
      <c r="W17" s="6">
        <f t="shared" si="16"/>
        <v>9</v>
      </c>
      <c r="X17" s="31">
        <f t="shared" si="17"/>
        <v>0</v>
      </c>
      <c r="Y17" s="3"/>
    </row>
    <row r="18" spans="1:25" ht="15.75" thickBot="1">
      <c r="A18" s="43">
        <v>15</v>
      </c>
      <c r="B18" s="42">
        <v>1648</v>
      </c>
      <c r="C18" s="30">
        <v>10</v>
      </c>
      <c r="D18" s="6">
        <v>19</v>
      </c>
      <c r="E18" s="6">
        <v>15</v>
      </c>
      <c r="F18" s="6"/>
      <c r="G18" s="6"/>
      <c r="H18" s="6">
        <v>17</v>
      </c>
      <c r="I18" s="32">
        <f t="shared" si="9"/>
        <v>61</v>
      </c>
      <c r="J18" s="24"/>
      <c r="K18" s="30">
        <v>3</v>
      </c>
      <c r="L18" s="46">
        <v>11</v>
      </c>
      <c r="M18" s="6">
        <v>4</v>
      </c>
      <c r="N18" s="6">
        <v>17</v>
      </c>
      <c r="O18" s="51">
        <v>27</v>
      </c>
      <c r="P18" s="6"/>
      <c r="Q18" s="32">
        <f t="shared" si="18"/>
        <v>62</v>
      </c>
      <c r="R18" s="49">
        <f t="shared" si="11"/>
        <v>61.5</v>
      </c>
      <c r="S18" s="37">
        <f t="shared" si="12"/>
        <v>7</v>
      </c>
      <c r="T18" s="30">
        <f t="shared" si="13"/>
        <v>6.5</v>
      </c>
      <c r="U18" s="6">
        <f t="shared" si="14"/>
        <v>15</v>
      </c>
      <c r="V18" s="6">
        <f t="shared" si="15"/>
        <v>9.5</v>
      </c>
      <c r="W18" s="6">
        <f t="shared" si="16"/>
        <v>8.5</v>
      </c>
      <c r="X18" s="31">
        <f t="shared" si="17"/>
        <v>22</v>
      </c>
      <c r="Y18" s="3"/>
    </row>
    <row r="19" spans="1:25" ht="15.75" thickBot="1">
      <c r="A19" s="43">
        <v>16</v>
      </c>
      <c r="B19" s="42">
        <v>1700</v>
      </c>
      <c r="C19" s="30">
        <v>10</v>
      </c>
      <c r="D19" s="6">
        <v>20</v>
      </c>
      <c r="E19" s="6">
        <v>6</v>
      </c>
      <c r="F19" s="6">
        <v>16</v>
      </c>
      <c r="G19" s="6"/>
      <c r="H19" s="6"/>
      <c r="I19" s="32">
        <f t="shared" ref="I19:I20" si="19">SUM(C19:H19)</f>
        <v>52</v>
      </c>
      <c r="J19" s="24"/>
      <c r="K19" s="30">
        <v>4</v>
      </c>
      <c r="L19" s="46">
        <v>18</v>
      </c>
      <c r="M19" s="6">
        <v>10.199999999999999</v>
      </c>
      <c r="N19" s="6">
        <v>19</v>
      </c>
      <c r="O19" s="6"/>
      <c r="P19" s="6"/>
      <c r="Q19" s="32">
        <f t="shared" si="18"/>
        <v>51.2</v>
      </c>
      <c r="R19" s="49">
        <f t="shared" ref="R19:R22" si="20">IF(AND(I19&gt;=51,Q19&gt;=51),AVERAGE(I19,Q19),"Није положио(ла)")</f>
        <v>51.6</v>
      </c>
      <c r="S19" s="37">
        <f t="shared" ref="S19:S22" si="21">IF(AND(R19&lt;=100,R19&gt;=91),10,IF(AND(R19&lt;91,R19&gt;=81),9,IF(AND(R19&lt;81,R19&gt;=71),8,IF(AND(R19&lt;71,R19&gt;=61),7,IF(AND(R19&lt;61,R19&gt;=51),6,5)))))</f>
        <v>6</v>
      </c>
      <c r="T19" s="30">
        <f t="shared" ref="T19:T20" si="22">(C19+K19)/2</f>
        <v>7</v>
      </c>
      <c r="U19" s="6">
        <f t="shared" ref="U19:U20" si="23">(D19+L19)/2</f>
        <v>19</v>
      </c>
      <c r="V19" s="6">
        <f t="shared" ref="V19:V20" si="24">(E19+M19)/2</f>
        <v>8.1</v>
      </c>
      <c r="W19" s="6">
        <f t="shared" ref="W19:W20" si="25">(F19+N19)/2</f>
        <v>17.5</v>
      </c>
      <c r="X19" s="31">
        <f t="shared" ref="X19:X20" si="26">(G19+H19+O19+P19)/2</f>
        <v>0</v>
      </c>
      <c r="Y19" s="3"/>
    </row>
    <row r="20" spans="1:25" ht="15.75" thickBot="1">
      <c r="A20" s="43">
        <v>17</v>
      </c>
      <c r="B20" s="42">
        <v>1728</v>
      </c>
      <c r="C20" s="30">
        <v>10</v>
      </c>
      <c r="D20" s="6">
        <v>10</v>
      </c>
      <c r="E20" s="6"/>
      <c r="F20" s="6"/>
      <c r="G20" s="6"/>
      <c r="H20" s="6"/>
      <c r="I20" s="32">
        <f t="shared" si="19"/>
        <v>20</v>
      </c>
      <c r="J20" s="24"/>
      <c r="K20" s="30"/>
      <c r="L20" s="46"/>
      <c r="M20" s="6"/>
      <c r="N20" s="6"/>
      <c r="O20" s="6"/>
      <c r="P20" s="6"/>
      <c r="Q20" s="32">
        <f t="shared" si="18"/>
        <v>0</v>
      </c>
      <c r="R20" s="49" t="str">
        <f t="shared" si="20"/>
        <v>Није положио(ла)</v>
      </c>
      <c r="S20" s="37">
        <f t="shared" si="21"/>
        <v>5</v>
      </c>
      <c r="T20" s="30">
        <f t="shared" si="22"/>
        <v>5</v>
      </c>
      <c r="U20" s="6">
        <f t="shared" si="23"/>
        <v>5</v>
      </c>
      <c r="V20" s="6">
        <f t="shared" si="24"/>
        <v>0</v>
      </c>
      <c r="W20" s="6">
        <f t="shared" si="25"/>
        <v>0</v>
      </c>
      <c r="X20" s="31">
        <f t="shared" si="26"/>
        <v>0</v>
      </c>
      <c r="Y20" s="3"/>
    </row>
    <row r="21" spans="1:25" ht="15.75" thickBot="1">
      <c r="A21" s="43">
        <v>18</v>
      </c>
      <c r="B21" s="42">
        <v>1751</v>
      </c>
      <c r="C21" s="30">
        <v>10</v>
      </c>
      <c r="D21" s="6">
        <v>10</v>
      </c>
      <c r="E21" s="6">
        <v>16</v>
      </c>
      <c r="F21" s="6">
        <v>16</v>
      </c>
      <c r="G21" s="6"/>
      <c r="H21" s="6"/>
      <c r="I21" s="32">
        <f t="shared" ref="I21:I22" si="27">SUM(C21:H21)</f>
        <v>52</v>
      </c>
      <c r="J21" s="24"/>
      <c r="K21" s="30">
        <v>2</v>
      </c>
      <c r="L21" s="46">
        <v>12</v>
      </c>
      <c r="M21" s="6">
        <v>2</v>
      </c>
      <c r="N21" s="6">
        <v>14</v>
      </c>
      <c r="O21" s="6"/>
      <c r="P21" s="6"/>
      <c r="Q21" s="32">
        <f t="shared" ref="Q21:Q22" si="28">SUM(K21:P21)</f>
        <v>30</v>
      </c>
      <c r="R21" s="49" t="str">
        <f t="shared" si="20"/>
        <v>Није положио(ла)</v>
      </c>
      <c r="S21" s="37">
        <f t="shared" si="21"/>
        <v>5</v>
      </c>
      <c r="T21" s="30">
        <f t="shared" ref="T21:T22" si="29">(C21+K21)/2</f>
        <v>6</v>
      </c>
      <c r="U21" s="6">
        <f t="shared" ref="U21:U22" si="30">(D21+L21)/2</f>
        <v>11</v>
      </c>
      <c r="V21" s="6">
        <f t="shared" ref="V21:V22" si="31">(E21+M21)/2</f>
        <v>9</v>
      </c>
      <c r="W21" s="6">
        <f t="shared" ref="W21:W22" si="32">(F21+N21)/2</f>
        <v>15</v>
      </c>
      <c r="X21" s="31">
        <f t="shared" ref="X21:X22" si="33">(G21+H21+O21+P21)/2</f>
        <v>0</v>
      </c>
      <c r="Y21" s="3"/>
    </row>
    <row r="22" spans="1:25" ht="15.75" thickBot="1">
      <c r="A22" s="43">
        <v>19</v>
      </c>
      <c r="B22" s="42">
        <v>1761</v>
      </c>
      <c r="C22" s="30">
        <v>10</v>
      </c>
      <c r="D22" s="6">
        <v>10</v>
      </c>
      <c r="E22" s="6">
        <v>17</v>
      </c>
      <c r="F22" s="6">
        <v>16</v>
      </c>
      <c r="G22" s="6"/>
      <c r="H22" s="6"/>
      <c r="I22" s="32">
        <f t="shared" si="27"/>
        <v>53</v>
      </c>
      <c r="J22" s="24"/>
      <c r="K22" s="30">
        <v>2</v>
      </c>
      <c r="L22" s="46"/>
      <c r="M22" s="6">
        <v>0.3</v>
      </c>
      <c r="N22" s="6">
        <v>18</v>
      </c>
      <c r="O22" s="6"/>
      <c r="P22" s="6"/>
      <c r="Q22" s="32">
        <f t="shared" si="28"/>
        <v>20.3</v>
      </c>
      <c r="R22" s="49" t="str">
        <f t="shared" si="20"/>
        <v>Није положио(ла)</v>
      </c>
      <c r="S22" s="37">
        <f t="shared" si="21"/>
        <v>5</v>
      </c>
      <c r="T22" s="30">
        <f t="shared" si="29"/>
        <v>6</v>
      </c>
      <c r="U22" s="6">
        <f t="shared" si="30"/>
        <v>5</v>
      </c>
      <c r="V22" s="6">
        <f t="shared" si="31"/>
        <v>8.65</v>
      </c>
      <c r="W22" s="6">
        <f t="shared" si="32"/>
        <v>17</v>
      </c>
      <c r="X22" s="31">
        <f t="shared" si="33"/>
        <v>0</v>
      </c>
      <c r="Y22" s="3"/>
    </row>
    <row r="23" spans="1:25">
      <c r="A23" s="5"/>
      <c r="C23" s="4"/>
      <c r="D23" s="4"/>
      <c r="E23" s="4"/>
      <c r="F23" s="4"/>
      <c r="G23" s="4"/>
      <c r="H23" s="4"/>
      <c r="I23" s="4"/>
      <c r="J23" s="4"/>
      <c r="K23" s="4"/>
      <c r="L23" s="47"/>
      <c r="M23" s="4"/>
      <c r="N23" s="4"/>
      <c r="O23" s="4"/>
      <c r="P23" s="4"/>
      <c r="Q23" s="5"/>
      <c r="R23" s="34"/>
      <c r="S23" s="4"/>
      <c r="T23" s="4"/>
      <c r="U23" s="4"/>
      <c r="V23" s="4"/>
      <c r="W23" s="4"/>
      <c r="X23" s="4"/>
    </row>
  </sheetData>
  <mergeCells count="3">
    <mergeCell ref="K2:Q2"/>
    <mergeCell ref="C2:I2"/>
    <mergeCell ref="T2:X2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Predispitni poeni</vt:lpstr>
      <vt:lpstr>'Predispitni poeni'!Print_Area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2014-06-22T15:00:17Z</cp:lastPrinted>
  <dcterms:created xsi:type="dcterms:W3CDTF">2012-05-10T08:39:06Z</dcterms:created>
  <dcterms:modified xsi:type="dcterms:W3CDTF">2020-08-13T08:39:42Z</dcterms:modified>
</cp:coreProperties>
</file>